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backupFile="1" codeName="ThisWorkbook" hidePivotFieldList="1" defaultThemeVersion="124226"/>
  <xr:revisionPtr revIDLastSave="0" documentId="13_ncr:1_{C69C0E15-5CBA-4B7C-B6FF-CD8210B6F28E}" xr6:coauthVersionLast="46" xr6:coauthVersionMax="46" xr10:uidLastSave="{00000000-0000-0000-0000-000000000000}"/>
  <bookViews>
    <workbookView xWindow="-120" yWindow="-120" windowWidth="20730" windowHeight="11160" tabRatio="695" xr2:uid="{00000000-000D-0000-FFFF-FFFF00000000}"/>
  </bookViews>
  <sheets>
    <sheet name="Info" sheetId="57" r:id="rId1"/>
    <sheet name="Podklady" sheetId="55" r:id="rId2"/>
    <sheet name="Graf" sheetId="56" r:id="rId3"/>
    <sheet name="Statistiky" sheetId="51" r:id="rId4"/>
  </sheets>
  <externalReferences>
    <externalReference r:id="rId5"/>
    <externalReference r:id="rId6"/>
  </externalReferences>
  <definedNames>
    <definedName name="_xlnm._FilterDatabase" localSheetId="1" hidden="1">Podklady!$B$5:$J$16</definedName>
    <definedName name="_xlnm._FilterDatabase" localSheetId="3" hidden="1">Statistiky!#REF!</definedName>
    <definedName name="FOTO" localSheetId="1">INDEX([1]Konstanty!$D$2:$D$11,MATCH([1]Leden!$B$2,[1]Konstanty!$B$2:$B$11,0))</definedName>
    <definedName name="FOTO">INDEX([2]Konstanty!$D$2:$D$11,MATCH([2]Leden!$B$2,[2]Konstanty!$B$2:$B$11,0))</definedName>
  </definedNames>
  <calcPr calcId="181029"/>
</workbook>
</file>

<file path=xl/calcChain.xml><?xml version="1.0" encoding="utf-8"?>
<calcChain xmlns="http://schemas.openxmlformats.org/spreadsheetml/2006/main">
  <c r="C15" i="51" l="1"/>
  <c r="C14" i="51"/>
  <c r="C6" i="51"/>
  <c r="C7" i="51"/>
  <c r="G10" i="55"/>
  <c r="J10" i="55" s="1"/>
  <c r="G8" i="55"/>
  <c r="J8" i="55" s="1"/>
  <c r="G9" i="55"/>
  <c r="J9" i="55" s="1"/>
  <c r="G7" i="55"/>
  <c r="J7" i="55" s="1"/>
  <c r="G12" i="55"/>
  <c r="J12" i="55" s="1"/>
  <c r="G11" i="55"/>
  <c r="J11" i="55" s="1"/>
  <c r="G13" i="55"/>
  <c r="J13" i="55" s="1"/>
  <c r="G14" i="55"/>
  <c r="J14" i="55" s="1"/>
  <c r="G15" i="55"/>
  <c r="J15" i="55" s="1"/>
  <c r="G16" i="55"/>
  <c r="J16" i="55" s="1"/>
  <c r="D10" i="55"/>
  <c r="D8" i="55"/>
  <c r="D9" i="55"/>
  <c r="D7" i="55"/>
  <c r="D12" i="55"/>
  <c r="D11" i="55"/>
  <c r="D13" i="55"/>
  <c r="D14" i="55"/>
  <c r="D15" i="55"/>
  <c r="D16" i="55"/>
  <c r="C16" i="51" l="1"/>
  <c r="C12" i="51"/>
  <c r="C11" i="51"/>
  <c r="C5" i="51"/>
  <c r="C4" i="51"/>
  <c r="C13" i="51"/>
  <c r="C3" i="51"/>
  <c r="C8" i="51"/>
</calcChain>
</file>

<file path=xl/sharedStrings.xml><?xml version="1.0" encoding="utf-8"?>
<sst xmlns="http://schemas.openxmlformats.org/spreadsheetml/2006/main" count="46" uniqueCount="40">
  <si>
    <t>Nejnižší hodinová sazba</t>
  </si>
  <si>
    <t>Počet zaměstnanců</t>
  </si>
  <si>
    <t>Součet vyplacených mezd</t>
  </si>
  <si>
    <t>Průměrná mzda</t>
  </si>
  <si>
    <t>Počet vyplacených mezd</t>
  </si>
  <si>
    <t>Statistika 1 (všichni zaměstnanci)</t>
  </si>
  <si>
    <t>Statistika 2 (pouze vyfiltrovaní zaměstnanci)</t>
  </si>
  <si>
    <t>Odměna</t>
  </si>
  <si>
    <t>Jméno</t>
  </si>
  <si>
    <t>Příjmení</t>
  </si>
  <si>
    <t>Zaměstnanec</t>
  </si>
  <si>
    <t>Hodinová sazba</t>
  </si>
  <si>
    <t>Mzda</t>
  </si>
  <si>
    <t>Jana</t>
  </si>
  <si>
    <t>Buková</t>
  </si>
  <si>
    <t>Karolína</t>
  </si>
  <si>
    <t>Čihulová</t>
  </si>
  <si>
    <t>Ludmila</t>
  </si>
  <si>
    <t>Grohová</t>
  </si>
  <si>
    <t>Jan</t>
  </si>
  <si>
    <t>Kroupa</t>
  </si>
  <si>
    <t>Monika</t>
  </si>
  <si>
    <t>Kučerová</t>
  </si>
  <si>
    <t>Ukane</t>
  </si>
  <si>
    <t>Monte</t>
  </si>
  <si>
    <t>Lucie</t>
  </si>
  <si>
    <t>Novotná</t>
  </si>
  <si>
    <t>Pavlína</t>
  </si>
  <si>
    <t>Ponocná</t>
  </si>
  <si>
    <t>Pavel</t>
  </si>
  <si>
    <t>Rusniak</t>
  </si>
  <si>
    <t>Zdeňka</t>
  </si>
  <si>
    <t>Vránová</t>
  </si>
  <si>
    <t>Pracovní doba</t>
  </si>
  <si>
    <t>Odpracováno
[dny]</t>
  </si>
  <si>
    <t>Příchod</t>
  </si>
  <si>
    <t>Odchod</t>
  </si>
  <si>
    <t>Odpracováno za den [h]</t>
  </si>
  <si>
    <t>Nejvyšší počet odpracovaných dní</t>
  </si>
  <si>
    <t>UKÁZKA VÝSLEDKU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</si>
</sst>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  <numFmt numFmtId="166" formatCode="#,##0\ &quot;Kč&quot;"/>
  </numFmts>
  <fonts count="23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Helv"/>
    </font>
    <font>
      <sz val="12"/>
      <name val="Arial"/>
      <family val="2"/>
      <charset val="238"/>
    </font>
    <font>
      <b/>
      <sz val="12"/>
      <name val="Tms Rmn"/>
    </font>
    <font>
      <b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</font>
    <font>
      <sz val="16"/>
      <color rgb="FF7030A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</borders>
  <cellStyleXfs count="43">
    <xf numFmtId="0" fontId="0" fillId="0" borderId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13" fillId="0" borderId="0"/>
    <xf numFmtId="164" fontId="13" fillId="0" borderId="0" applyFont="0" applyFill="0" applyBorder="0" applyAlignment="0" applyProtection="0"/>
    <xf numFmtId="0" fontId="9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0" borderId="0"/>
    <xf numFmtId="0" fontId="15" fillId="0" borderId="0"/>
    <xf numFmtId="0" fontId="9" fillId="0" borderId="0"/>
    <xf numFmtId="0" fontId="5" fillId="0" borderId="0"/>
    <xf numFmtId="3" fontId="1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4" fillId="3" borderId="0"/>
    <xf numFmtId="0" fontId="4" fillId="0" borderId="0"/>
    <xf numFmtId="0" fontId="3" fillId="0" borderId="0"/>
    <xf numFmtId="0" fontId="2" fillId="0" borderId="0"/>
    <xf numFmtId="44" fontId="1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2" fillId="0" borderId="0" xfId="0" applyFont="1" applyProtection="1">
      <protection hidden="1"/>
    </xf>
    <xf numFmtId="0" fontId="12" fillId="0" borderId="0" xfId="0" applyFont="1" applyBorder="1" applyAlignment="1" applyProtection="1">
      <alignment horizontal="center"/>
      <protection hidden="1"/>
    </xf>
    <xf numFmtId="165" fontId="17" fillId="0" borderId="1" xfId="0" applyNumberFormat="1" applyFont="1" applyBorder="1" applyAlignment="1" applyProtection="1">
      <alignment horizontal="right" vertical="center" wrapText="1" indent="3"/>
      <protection hidden="1"/>
    </xf>
    <xf numFmtId="0" fontId="17" fillId="0" borderId="1" xfId="0" applyNumberFormat="1" applyFont="1" applyBorder="1" applyAlignment="1" applyProtection="1">
      <alignment horizontal="right" vertical="center" wrapText="1" indent="3"/>
      <protection hidden="1"/>
    </xf>
    <xf numFmtId="0" fontId="12" fillId="0" borderId="0" xfId="0" applyFont="1" applyAlignment="1" applyProtection="1">
      <alignment horizontal="center"/>
      <protection hidden="1"/>
    </xf>
    <xf numFmtId="9" fontId="18" fillId="0" borderId="1" xfId="0" applyNumberFormat="1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left" wrapText="1"/>
      <protection hidden="1"/>
    </xf>
    <xf numFmtId="0" fontId="20" fillId="0" borderId="1" xfId="41" applyNumberFormat="1" applyFont="1" applyBorder="1" applyAlignment="1" applyProtection="1">
      <alignment horizontal="left" vertical="center" indent="1"/>
      <protection hidden="1"/>
    </xf>
    <xf numFmtId="166" fontId="18" fillId="0" borderId="1" xfId="0" applyNumberFormat="1" applyFont="1" applyBorder="1" applyAlignment="1" applyProtection="1">
      <alignment horizontal="center" vertical="center" wrapText="1"/>
      <protection hidden="1"/>
    </xf>
    <xf numFmtId="20" fontId="9" fillId="0" borderId="2" xfId="41" applyNumberFormat="1" applyFont="1" applyBorder="1" applyAlignment="1" applyProtection="1">
      <alignment horizontal="center" vertical="center"/>
      <protection hidden="1"/>
    </xf>
    <xf numFmtId="0" fontId="9" fillId="0" borderId="2" xfId="41" applyNumberFormat="1" applyFont="1" applyBorder="1" applyAlignment="1" applyProtection="1">
      <alignment horizontal="center" vertical="center"/>
      <protection hidden="1"/>
    </xf>
    <xf numFmtId="20" fontId="9" fillId="0" borderId="1" xfId="41" applyNumberFormat="1" applyFont="1" applyBorder="1" applyAlignment="1" applyProtection="1">
      <alignment horizontal="center" vertical="center"/>
      <protection hidden="1"/>
    </xf>
    <xf numFmtId="0" fontId="9" fillId="0" borderId="1" xfId="41" applyNumberFormat="1" applyFont="1" applyBorder="1" applyAlignment="1" applyProtection="1">
      <alignment horizontal="center" vertical="center"/>
      <protection hidden="1"/>
    </xf>
    <xf numFmtId="0" fontId="9" fillId="0" borderId="0" xfId="38" applyFont="1" applyProtection="1">
      <protection hidden="1"/>
    </xf>
    <xf numFmtId="9" fontId="18" fillId="0" borderId="0" xfId="0" applyNumberFormat="1" applyFont="1" applyBorder="1" applyAlignment="1" applyProtection="1">
      <alignment horizontal="center" vertical="center" wrapText="1"/>
      <protection hidden="1"/>
    </xf>
    <xf numFmtId="2" fontId="17" fillId="0" borderId="2" xfId="41" applyNumberFormat="1" applyFont="1" applyBorder="1" applyAlignment="1" applyProtection="1">
      <alignment horizontal="center" vertical="center"/>
      <protection hidden="1"/>
    </xf>
    <xf numFmtId="0" fontId="17" fillId="0" borderId="4" xfId="41" applyNumberFormat="1" applyFont="1" applyBorder="1" applyAlignment="1" applyProtection="1">
      <alignment horizontal="left" vertical="center" indent="1"/>
      <protection hidden="1"/>
    </xf>
    <xf numFmtId="165" fontId="17" fillId="0" borderId="1" xfId="0" applyNumberFormat="1" applyFont="1" applyBorder="1" applyAlignment="1" applyProtection="1">
      <alignment horizontal="center" vertical="center" wrapText="1"/>
      <protection hidden="1"/>
    </xf>
    <xf numFmtId="0" fontId="11" fillId="2" borderId="2" xfId="3" applyFont="1" applyFill="1" applyBorder="1" applyAlignment="1" applyProtection="1">
      <alignment horizontal="center" vertical="center" wrapText="1"/>
      <protection hidden="1"/>
    </xf>
    <xf numFmtId="0" fontId="11" fillId="2" borderId="1" xfId="3" applyFont="1" applyFill="1" applyBorder="1" applyAlignment="1" applyProtection="1">
      <alignment horizontal="center" vertical="center" wrapText="1"/>
      <protection hidden="1"/>
    </xf>
    <xf numFmtId="0" fontId="17" fillId="0" borderId="1" xfId="41" applyNumberFormat="1" applyFont="1" applyBorder="1" applyAlignment="1" applyProtection="1">
      <alignment horizontal="left" vertical="center" indent="1"/>
      <protection hidden="1"/>
    </xf>
    <xf numFmtId="2" fontId="17" fillId="0" borderId="1" xfId="41" applyNumberFormat="1" applyFont="1" applyBorder="1" applyAlignment="1" applyProtection="1">
      <alignment horizontal="center" vertical="center"/>
      <protection hidden="1"/>
    </xf>
    <xf numFmtId="0" fontId="11" fillId="2" borderId="1" xfId="3" applyFont="1" applyFill="1" applyBorder="1" applyAlignment="1" applyProtection="1">
      <alignment horizontal="left" vertical="center" wrapText="1" indent="1"/>
      <protection hidden="1"/>
    </xf>
    <xf numFmtId="0" fontId="1" fillId="0" borderId="0" xfId="42" applyProtection="1">
      <protection hidden="1"/>
    </xf>
    <xf numFmtId="0" fontId="1" fillId="0" borderId="0" xfId="42"/>
    <xf numFmtId="0" fontId="22" fillId="4" borderId="6" xfId="10" applyFont="1" applyFill="1" applyBorder="1" applyAlignment="1" applyProtection="1">
      <alignment horizontal="center" vertical="center" wrapText="1"/>
      <protection hidden="1"/>
    </xf>
    <xf numFmtId="0" fontId="11" fillId="2" borderId="1" xfId="3" applyFont="1" applyFill="1" applyBorder="1" applyAlignment="1" applyProtection="1">
      <alignment horizontal="center" vertical="center" wrapText="1"/>
      <protection hidden="1"/>
    </xf>
    <xf numFmtId="0" fontId="11" fillId="2" borderId="2" xfId="3" applyFont="1" applyFill="1" applyBorder="1" applyAlignment="1" applyProtection="1">
      <alignment horizontal="center" vertical="center" wrapText="1"/>
      <protection hidden="1"/>
    </xf>
    <xf numFmtId="0" fontId="11" fillId="2" borderId="5" xfId="3" applyFont="1" applyFill="1" applyBorder="1" applyAlignment="1" applyProtection="1">
      <alignment horizontal="center" vertical="center" wrapText="1"/>
      <protection hidden="1"/>
    </xf>
    <xf numFmtId="0" fontId="11" fillId="2" borderId="3" xfId="3" applyFont="1" applyFill="1" applyBorder="1" applyAlignment="1" applyProtection="1">
      <alignment horizontal="center" vertical="center" wrapText="1"/>
      <protection hidden="1"/>
    </xf>
    <xf numFmtId="0" fontId="11" fillId="2" borderId="1" xfId="3" applyFont="1" applyFill="1" applyBorder="1" applyAlignment="1" applyProtection="1">
      <alignment horizontal="left" vertical="center" wrapText="1" indent="1"/>
      <protection hidden="1"/>
    </xf>
  </cellXfs>
  <cellStyles count="43">
    <cellStyle name="čárky 2" xfId="8" xr:uid="{00000000-0005-0000-0000-000000000000}"/>
    <cellStyle name="Měna" xfId="41" builtinId="4"/>
    <cellStyle name="měny 2" xfId="1" xr:uid="{00000000-0005-0000-0000-000002000000}"/>
    <cellStyle name="měny 2 2" xfId="23" xr:uid="{00000000-0005-0000-0000-000003000000}"/>
    <cellStyle name="měny 3" xfId="5" xr:uid="{00000000-0005-0000-0000-000004000000}"/>
    <cellStyle name="měny 4" xfId="24" xr:uid="{00000000-0005-0000-0000-000005000000}"/>
    <cellStyle name="měny 4 2" xfId="25" xr:uid="{00000000-0005-0000-0000-000006000000}"/>
    <cellStyle name="měny 5" xfId="26" xr:uid="{00000000-0005-0000-0000-000007000000}"/>
    <cellStyle name="měny 6" xfId="27" xr:uid="{00000000-0005-0000-0000-000008000000}"/>
    <cellStyle name="Normal_Sheet1" xfId="28" xr:uid="{00000000-0005-0000-0000-000009000000}"/>
    <cellStyle name="Normální" xfId="0" builtinId="0"/>
    <cellStyle name="normální 10" xfId="12" xr:uid="{00000000-0005-0000-0000-00000B000000}"/>
    <cellStyle name="normální 11" xfId="13" xr:uid="{00000000-0005-0000-0000-00000C000000}"/>
    <cellStyle name="normální 12" xfId="14" xr:uid="{00000000-0005-0000-0000-00000D000000}"/>
    <cellStyle name="normální 13" xfId="15" xr:uid="{00000000-0005-0000-0000-00000E000000}"/>
    <cellStyle name="normální 14" xfId="10" xr:uid="{00000000-0005-0000-0000-00000F000000}"/>
    <cellStyle name="normální 2" xfId="2" xr:uid="{00000000-0005-0000-0000-000010000000}"/>
    <cellStyle name="normální 2 2" xfId="16" xr:uid="{00000000-0005-0000-0000-000011000000}"/>
    <cellStyle name="normální 2 3" xfId="7" xr:uid="{00000000-0005-0000-0000-000012000000}"/>
    <cellStyle name="normální 2 3 2" xfId="29" xr:uid="{00000000-0005-0000-0000-000013000000}"/>
    <cellStyle name="normální 2 4" xfId="17" xr:uid="{00000000-0005-0000-0000-000014000000}"/>
    <cellStyle name="normální 3" xfId="4" xr:uid="{00000000-0005-0000-0000-000015000000}"/>
    <cellStyle name="normální 3 2" xfId="9" xr:uid="{00000000-0005-0000-0000-000016000000}"/>
    <cellStyle name="normální 3 3" xfId="30" xr:uid="{00000000-0005-0000-0000-000017000000}"/>
    <cellStyle name="normální 3 5" xfId="38" xr:uid="{00000000-0005-0000-0000-000018000000}"/>
    <cellStyle name="normální 4" xfId="6" xr:uid="{00000000-0005-0000-0000-000019000000}"/>
    <cellStyle name="normální 4 2" xfId="31" xr:uid="{00000000-0005-0000-0000-00001A000000}"/>
    <cellStyle name="normální 5" xfId="11" xr:uid="{00000000-0005-0000-0000-00001B000000}"/>
    <cellStyle name="normální 6" xfId="18" xr:uid="{00000000-0005-0000-0000-00001C000000}"/>
    <cellStyle name="normální 7" xfId="19" xr:uid="{00000000-0005-0000-0000-00001D000000}"/>
    <cellStyle name="normální 7 2" xfId="22" xr:uid="{00000000-0005-0000-0000-00001E000000}"/>
    <cellStyle name="normální 7 2 2" xfId="39" xr:uid="{3CEFF3D0-00AE-4AC1-9DCA-176E3ADDFD8E}"/>
    <cellStyle name="normální 7 2 2 2" xfId="42" xr:uid="{B3530B31-652C-4A34-8C5B-5DF10C9D9B9A}"/>
    <cellStyle name="normální 7 2 3" xfId="40" xr:uid="{818E48CF-975D-451F-86B1-1307B1F57A6F}"/>
    <cellStyle name="normální 8" xfId="20" xr:uid="{00000000-0005-0000-0000-00001F000000}"/>
    <cellStyle name="normální 9" xfId="21" xr:uid="{00000000-0005-0000-0000-000020000000}"/>
    <cellStyle name="normální_zadani_kopková" xfId="3" xr:uid="{00000000-0005-0000-0000-000022000000}"/>
    <cellStyle name="number" xfId="32" xr:uid="{00000000-0005-0000-0000-000023000000}"/>
    <cellStyle name="procent 2" xfId="33" xr:uid="{00000000-0005-0000-0000-000024000000}"/>
    <cellStyle name="procent 2 2" xfId="34" xr:uid="{00000000-0005-0000-0000-000025000000}"/>
    <cellStyle name="procent 2 2 2" xfId="35" xr:uid="{00000000-0005-0000-0000-000026000000}"/>
    <cellStyle name="Title" xfId="36" xr:uid="{00000000-0005-0000-0000-000028000000}"/>
    <cellStyle name="yellow" xfId="37" xr:uid="{00000000-0005-0000-0000-00002900000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6600"/>
      <color rgb="FF0000FF"/>
      <color rgb="FF660033"/>
      <color rgb="FFCCFFCC"/>
      <color rgb="FFFF0000"/>
      <color rgb="FFFFE8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400"/>
              <a:t>Podíly na vyplacených</a:t>
            </a:r>
            <a:r>
              <a:rPr lang="cs-CZ" sz="2400" baseline="0"/>
              <a:t> mzdách</a:t>
            </a:r>
            <a:endParaRPr lang="cs-CZ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28-416C-A28E-1DA4E7B634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28-416C-A28E-1DA4E7B634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28-416C-A28E-1DA4E7B634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28-416C-A28E-1DA4E7B634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028-416C-A28E-1DA4E7B634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028-416C-A28E-1DA4E7B6342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028-416C-A28E-1DA4E7B6342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028-416C-A28E-1DA4E7B6342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028-416C-A28E-1DA4E7B6342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028-416C-A28E-1DA4E7B63425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Podklady!$D$7:$D$16</c:f>
              <c:strCache>
                <c:ptCount val="3"/>
                <c:pt idx="0">
                  <c:v>Karolína Čihulová</c:v>
                </c:pt>
                <c:pt idx="1">
                  <c:v>Ludmila Grohová</c:v>
                </c:pt>
                <c:pt idx="2">
                  <c:v>Jan Kroupa</c:v>
                </c:pt>
              </c:strCache>
            </c:strRef>
          </c:cat>
          <c:val>
            <c:numRef>
              <c:f>Podklady!$J$7:$J$16</c:f>
              <c:numCache>
                <c:formatCode>#\ ##0.00\ "Kč"</c:formatCode>
                <c:ptCount val="3"/>
                <c:pt idx="0">
                  <c:v>41220</c:v>
                </c:pt>
                <c:pt idx="1">
                  <c:v>47200</c:v>
                </c:pt>
                <c:pt idx="2">
                  <c:v>29350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028-416C-A28E-1DA4E7B63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4225952-0EAA-4662-A2B3-002A606FC4D6}">
  <sheetPr/>
  <sheetViews>
    <sheetView zoomScale="74" workbookViewId="0" zoomToFit="1"/>
  </sheetViews>
  <sheetProtection algorithmName="SHA-512" hashValue="+5tk+zZQG9hPCpzTvDTJvy1X7nUzFWKhxX6qDbFuT4hFjmiBvrK2jw/GzcFJSISy08j1FbTgg44nsW8ngafNKA==" saltValue="z0NPKr1AwZcSTQqRgnOwOg==" spinCount="100000" content="1" objects="1"/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1104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D1CCE73-B53B-4E63-BB47-5EC3B6F4AA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dek\Documents\2020\02_Vzd&#283;l&#225;v&#225;n&#237;\Informatika\03_Excel\00_02_N&#193;CVIKY\00-VSTUPN&#205;-TESTY\verze17\1-PRO-&#218;PRAVY\EXCEL_OTESTUJTE_SE\T01_rychl&#253;_pr&#367;&#345;ez_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01_rychl&#253;_pr&#367;&#345;ez_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Konstanty"/>
      <sheetName val="Leden"/>
    </sheetNames>
    <sheetDataSet>
      <sheetData sheetId="0"/>
      <sheetData sheetId="1">
        <row r="2">
          <cell r="B2" t="str">
            <v>Vránová Zdeňka</v>
          </cell>
        </row>
        <row r="3">
          <cell r="B3" t="str">
            <v>Kroupa Jan</v>
          </cell>
        </row>
        <row r="4">
          <cell r="B4" t="str">
            <v>Čihulová Karolína</v>
          </cell>
        </row>
        <row r="5">
          <cell r="B5" t="str">
            <v>Grohová Ludmila</v>
          </cell>
        </row>
        <row r="6">
          <cell r="B6" t="str">
            <v>Buková Jana</v>
          </cell>
        </row>
        <row r="7">
          <cell r="B7" t="str">
            <v>Monte Klára</v>
          </cell>
        </row>
        <row r="8">
          <cell r="B8" t="str">
            <v>Kučerová Monika</v>
          </cell>
        </row>
        <row r="9">
          <cell r="B9" t="str">
            <v>Novotná Lucie</v>
          </cell>
        </row>
        <row r="10">
          <cell r="B10" t="str">
            <v>Ponocná Pavlína</v>
          </cell>
        </row>
        <row r="11">
          <cell r="B11" t="str">
            <v>Rusniak Pavel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Konstanty"/>
      <sheetName val="Leden"/>
    </sheetNames>
    <sheetDataSet>
      <sheetData sheetId="0"/>
      <sheetData sheetId="1">
        <row r="2">
          <cell r="B2" t="str">
            <v>Vránová Zdeňka</v>
          </cell>
        </row>
        <row r="3">
          <cell r="B3" t="str">
            <v>Kroupa Jan</v>
          </cell>
        </row>
        <row r="4">
          <cell r="B4" t="str">
            <v>Čihulová Karolína</v>
          </cell>
        </row>
        <row r="5">
          <cell r="B5" t="str">
            <v>Grohová Ludmila</v>
          </cell>
        </row>
        <row r="6">
          <cell r="B6" t="str">
            <v>Buková Jana</v>
          </cell>
        </row>
        <row r="7">
          <cell r="B7" t="str">
            <v>Monte Klára</v>
          </cell>
        </row>
        <row r="8">
          <cell r="B8" t="str">
            <v>Kučerová Monika</v>
          </cell>
        </row>
        <row r="9">
          <cell r="B9" t="str">
            <v>Novotná Lucie</v>
          </cell>
        </row>
        <row r="10">
          <cell r="B10" t="str">
            <v>Ponocná Pavlína</v>
          </cell>
        </row>
        <row r="11">
          <cell r="B11" t="str">
            <v>Rusniak Pavel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67769-1162-463C-AD16-ABED8DDB935A}">
  <sheetPr>
    <tabColor rgb="FF7030A0"/>
  </sheetPr>
  <dimension ref="A1:B6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2.85546875" style="25" customWidth="1"/>
    <col min="2" max="2" width="56.42578125" style="25" customWidth="1"/>
    <col min="3" max="16384" width="9.140625" style="25"/>
  </cols>
  <sheetData>
    <row r="1" spans="1:2" ht="15.75" customHeight="1" thickBot="1" x14ac:dyDescent="0.3">
      <c r="A1" s="24"/>
      <c r="B1" s="24"/>
    </row>
    <row r="2" spans="1:2" ht="95.1" customHeight="1" thickBot="1" x14ac:dyDescent="0.3">
      <c r="A2" s="24"/>
      <c r="B2" s="26" t="s">
        <v>39</v>
      </c>
    </row>
    <row r="3" spans="1:2" ht="15.75" customHeight="1" x14ac:dyDescent="0.25">
      <c r="A3" s="24"/>
      <c r="B3" s="24"/>
    </row>
    <row r="4" spans="1:2" ht="42.75" customHeight="1" x14ac:dyDescent="0.25">
      <c r="A4" s="24"/>
      <c r="B4" s="24"/>
    </row>
    <row r="5" spans="1:2" x14ac:dyDescent="0.25">
      <c r="A5" s="24"/>
      <c r="B5" s="24"/>
    </row>
    <row r="6" spans="1:2" x14ac:dyDescent="0.25">
      <c r="A6" s="24"/>
      <c r="B6" s="24"/>
    </row>
  </sheetData>
  <sheetProtection algorithmName="SHA-512" hashValue="qOLKS2B5BXc5R1FJ65IR2AROoXONhvGw/fkxY/u4aa3VnIFPCyWGZr7oMDF+UK4Ve4dp239rz0tJmMVcr9MQHQ==" saltValue="MkHS3kfTgb4InSFnz+SN8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1562-3978-4A17-97C1-E81BF7E35B48}">
  <sheetPr filterMode="1"/>
  <dimension ref="A1:J40"/>
  <sheetViews>
    <sheetView zoomScaleNormal="100" workbookViewId="0"/>
  </sheetViews>
  <sheetFormatPr defaultRowHeight="15" customHeight="1" x14ac:dyDescent="0.2"/>
  <cols>
    <col min="1" max="1" width="2.85546875" style="1" customWidth="1"/>
    <col min="2" max="3" width="10.85546875" style="1" customWidth="1"/>
    <col min="4" max="4" width="21" style="1" customWidth="1"/>
    <col min="5" max="6" width="10.85546875" style="1" customWidth="1"/>
    <col min="7" max="10" width="21" style="1" customWidth="1"/>
    <col min="11" max="16384" width="9.140625" style="1"/>
  </cols>
  <sheetData>
    <row r="1" spans="1:10" ht="15" customHeight="1" x14ac:dyDescent="0.2">
      <c r="B1" s="5"/>
      <c r="C1" s="5"/>
      <c r="D1" s="5"/>
    </row>
    <row r="2" spans="1:10" ht="15" customHeight="1" x14ac:dyDescent="0.2">
      <c r="B2" s="20" t="s">
        <v>7</v>
      </c>
      <c r="C2" s="5"/>
      <c r="D2" s="5"/>
      <c r="E2" s="5"/>
    </row>
    <row r="3" spans="1:10" ht="15" customHeight="1" x14ac:dyDescent="0.2">
      <c r="B3" s="6">
        <v>0.15</v>
      </c>
      <c r="C3" s="5"/>
      <c r="D3" s="5"/>
      <c r="E3" s="5"/>
    </row>
    <row r="4" spans="1:10" ht="15" customHeight="1" x14ac:dyDescent="0.2">
      <c r="B4" s="15"/>
      <c r="C4" s="5"/>
      <c r="D4" s="5"/>
      <c r="E4" s="5"/>
    </row>
    <row r="5" spans="1:10" ht="30" customHeight="1" x14ac:dyDescent="0.2">
      <c r="A5" s="7"/>
      <c r="B5" s="27" t="s">
        <v>8</v>
      </c>
      <c r="C5" s="27" t="s">
        <v>9</v>
      </c>
      <c r="D5" s="27" t="s">
        <v>10</v>
      </c>
      <c r="E5" s="27" t="s">
        <v>33</v>
      </c>
      <c r="F5" s="27"/>
      <c r="G5" s="27" t="s">
        <v>37</v>
      </c>
      <c r="H5" s="27" t="s">
        <v>11</v>
      </c>
      <c r="I5" s="27" t="s">
        <v>34</v>
      </c>
      <c r="J5" s="27" t="s">
        <v>12</v>
      </c>
    </row>
    <row r="6" spans="1:10" ht="15" hidden="1" customHeight="1" x14ac:dyDescent="0.2">
      <c r="B6" s="29"/>
      <c r="C6" s="28"/>
      <c r="D6" s="30"/>
      <c r="E6" s="19" t="s">
        <v>35</v>
      </c>
      <c r="F6" s="19" t="s">
        <v>36</v>
      </c>
      <c r="G6" s="28"/>
      <c r="H6" s="28"/>
      <c r="I6" s="28"/>
      <c r="J6" s="28"/>
    </row>
    <row r="7" spans="1:10" ht="15" hidden="1" customHeight="1" x14ac:dyDescent="0.2">
      <c r="B7" s="8" t="s">
        <v>13</v>
      </c>
      <c r="C7" s="8" t="s">
        <v>14</v>
      </c>
      <c r="D7" s="17" t="str">
        <f t="shared" ref="D7:D16" si="0">B7&amp;" "&amp;C7</f>
        <v>Jana Buková</v>
      </c>
      <c r="E7" s="10">
        <v>0.29166666666666669</v>
      </c>
      <c r="F7" s="10">
        <v>0.625</v>
      </c>
      <c r="G7" s="16">
        <f t="shared" ref="G7:G16" si="1">(F7-E7)*24</f>
        <v>8</v>
      </c>
      <c r="H7" s="9">
        <v>255</v>
      </c>
      <c r="I7" s="11">
        <v>21</v>
      </c>
      <c r="J7" s="18">
        <f t="shared" ref="J7:J15" si="2">ROUND(G7*H7*I7*(1+$B$3),-1)</f>
        <v>49270</v>
      </c>
    </row>
    <row r="8" spans="1:10" ht="15" customHeight="1" x14ac:dyDescent="0.2">
      <c r="B8" s="8" t="s">
        <v>15</v>
      </c>
      <c r="C8" s="8" t="s">
        <v>16</v>
      </c>
      <c r="D8" s="21" t="str">
        <f t="shared" si="0"/>
        <v>Karolína Čihulová</v>
      </c>
      <c r="E8" s="12">
        <v>0.25</v>
      </c>
      <c r="F8" s="12">
        <v>0.58333333333333337</v>
      </c>
      <c r="G8" s="22">
        <f t="shared" si="1"/>
        <v>8</v>
      </c>
      <c r="H8" s="9">
        <v>280</v>
      </c>
      <c r="I8" s="13">
        <v>16</v>
      </c>
      <c r="J8" s="18">
        <f t="shared" si="2"/>
        <v>41220</v>
      </c>
    </row>
    <row r="9" spans="1:10" ht="15" customHeight="1" x14ac:dyDescent="0.2">
      <c r="B9" s="8" t="s">
        <v>17</v>
      </c>
      <c r="C9" s="8" t="s">
        <v>18</v>
      </c>
      <c r="D9" s="21" t="str">
        <f t="shared" si="0"/>
        <v>Ludmila Grohová</v>
      </c>
      <c r="E9" s="12">
        <v>0.33333333333333331</v>
      </c>
      <c r="F9" s="12">
        <v>0.66666666666666663</v>
      </c>
      <c r="G9" s="22">
        <f t="shared" si="1"/>
        <v>8</v>
      </c>
      <c r="H9" s="9">
        <v>270</v>
      </c>
      <c r="I9" s="13">
        <v>19</v>
      </c>
      <c r="J9" s="18">
        <f t="shared" si="2"/>
        <v>47200</v>
      </c>
    </row>
    <row r="10" spans="1:10" ht="15" customHeight="1" x14ac:dyDescent="0.2">
      <c r="B10" s="8" t="s">
        <v>19</v>
      </c>
      <c r="C10" s="8" t="s">
        <v>20</v>
      </c>
      <c r="D10" s="21" t="str">
        <f t="shared" si="0"/>
        <v>Jan Kroupa</v>
      </c>
      <c r="E10" s="12">
        <v>0.25</v>
      </c>
      <c r="F10" s="12">
        <v>0.58333333333333337</v>
      </c>
      <c r="G10" s="22">
        <f t="shared" si="1"/>
        <v>8</v>
      </c>
      <c r="H10" s="9">
        <v>290</v>
      </c>
      <c r="I10" s="13">
        <v>11</v>
      </c>
      <c r="J10" s="18">
        <f t="shared" si="2"/>
        <v>29350</v>
      </c>
    </row>
    <row r="11" spans="1:10" ht="15" hidden="1" customHeight="1" x14ac:dyDescent="0.2">
      <c r="B11" s="8" t="s">
        <v>21</v>
      </c>
      <c r="C11" s="8" t="s">
        <v>22</v>
      </c>
      <c r="D11" s="17" t="str">
        <f t="shared" si="0"/>
        <v>Monika Kučerová</v>
      </c>
      <c r="E11" s="12">
        <v>0.25</v>
      </c>
      <c r="F11" s="12">
        <v>0.58333333333333337</v>
      </c>
      <c r="G11" s="16">
        <f t="shared" si="1"/>
        <v>8</v>
      </c>
      <c r="H11" s="9">
        <v>240</v>
      </c>
      <c r="I11" s="13">
        <v>21</v>
      </c>
      <c r="J11" s="18">
        <f t="shared" si="2"/>
        <v>46370</v>
      </c>
    </row>
    <row r="12" spans="1:10" ht="15" hidden="1" customHeight="1" x14ac:dyDescent="0.2">
      <c r="B12" s="8" t="s">
        <v>23</v>
      </c>
      <c r="C12" s="8" t="s">
        <v>24</v>
      </c>
      <c r="D12" s="17" t="str">
        <f t="shared" si="0"/>
        <v>Ukane Monte</v>
      </c>
      <c r="E12" s="12">
        <v>0.25</v>
      </c>
      <c r="F12" s="12">
        <v>0.58333333333333337</v>
      </c>
      <c r="G12" s="16">
        <f t="shared" si="1"/>
        <v>8</v>
      </c>
      <c r="H12" s="9">
        <v>255</v>
      </c>
      <c r="I12" s="13">
        <v>21</v>
      </c>
      <c r="J12" s="18">
        <f t="shared" si="2"/>
        <v>49270</v>
      </c>
    </row>
    <row r="13" spans="1:10" ht="15" hidden="1" customHeight="1" x14ac:dyDescent="0.2">
      <c r="B13" s="8" t="s">
        <v>25</v>
      </c>
      <c r="C13" s="8" t="s">
        <v>26</v>
      </c>
      <c r="D13" s="17" t="str">
        <f t="shared" si="0"/>
        <v>Lucie Novotná</v>
      </c>
      <c r="E13" s="12">
        <v>0.25</v>
      </c>
      <c r="F13" s="12">
        <v>0.58333333333333337</v>
      </c>
      <c r="G13" s="16">
        <f t="shared" si="1"/>
        <v>8</v>
      </c>
      <c r="H13" s="9">
        <v>230</v>
      </c>
      <c r="I13" s="13">
        <v>21</v>
      </c>
      <c r="J13" s="18">
        <f t="shared" si="2"/>
        <v>44440</v>
      </c>
    </row>
    <row r="14" spans="1:10" ht="15" hidden="1" customHeight="1" x14ac:dyDescent="0.2">
      <c r="B14" s="8" t="s">
        <v>27</v>
      </c>
      <c r="C14" s="8" t="s">
        <v>28</v>
      </c>
      <c r="D14" s="17" t="str">
        <f t="shared" si="0"/>
        <v>Pavlína Ponocná</v>
      </c>
      <c r="E14" s="12">
        <v>0.25</v>
      </c>
      <c r="F14" s="12">
        <v>0.41666666666666669</v>
      </c>
      <c r="G14" s="16">
        <f t="shared" si="1"/>
        <v>4</v>
      </c>
      <c r="H14" s="9">
        <v>220</v>
      </c>
      <c r="I14" s="13">
        <v>20</v>
      </c>
      <c r="J14" s="18">
        <f t="shared" si="2"/>
        <v>20240</v>
      </c>
    </row>
    <row r="15" spans="1:10" ht="15" hidden="1" customHeight="1" x14ac:dyDescent="0.2">
      <c r="B15" s="8" t="s">
        <v>29</v>
      </c>
      <c r="C15" s="8" t="s">
        <v>30</v>
      </c>
      <c r="D15" s="17" t="str">
        <f t="shared" si="0"/>
        <v>Pavel Rusniak</v>
      </c>
      <c r="E15" s="12">
        <v>0.25</v>
      </c>
      <c r="F15" s="12">
        <v>0.58333333333333337</v>
      </c>
      <c r="G15" s="16">
        <f t="shared" si="1"/>
        <v>8</v>
      </c>
      <c r="H15" s="9">
        <v>210</v>
      </c>
      <c r="I15" s="13">
        <v>21</v>
      </c>
      <c r="J15" s="18">
        <f t="shared" si="2"/>
        <v>40570</v>
      </c>
    </row>
    <row r="16" spans="1:10" ht="15" hidden="1" customHeight="1" x14ac:dyDescent="0.2">
      <c r="B16" s="8" t="s">
        <v>31</v>
      </c>
      <c r="C16" s="8" t="s">
        <v>32</v>
      </c>
      <c r="D16" s="17" t="str">
        <f t="shared" si="0"/>
        <v>Zdeňka Vránová</v>
      </c>
      <c r="E16" s="12">
        <v>0.375</v>
      </c>
      <c r="F16" s="12">
        <v>0.70833333333333337</v>
      </c>
      <c r="G16" s="16">
        <f t="shared" si="1"/>
        <v>8</v>
      </c>
      <c r="H16" s="9">
        <v>345</v>
      </c>
      <c r="I16" s="13">
        <v>21</v>
      </c>
      <c r="J16" s="18">
        <f>ROUND(G16*H16*I16*(1+$B$3),-1)</f>
        <v>66650</v>
      </c>
    </row>
    <row r="37" spans="5:8" ht="15" customHeight="1" x14ac:dyDescent="0.2">
      <c r="E37" s="14"/>
      <c r="F37" s="14"/>
      <c r="G37" s="14"/>
      <c r="H37" s="14"/>
    </row>
    <row r="38" spans="5:8" ht="15" customHeight="1" x14ac:dyDescent="0.2">
      <c r="E38" s="14"/>
      <c r="F38" s="14"/>
      <c r="G38" s="14"/>
      <c r="H38" s="14"/>
    </row>
    <row r="39" spans="5:8" ht="15" customHeight="1" x14ac:dyDescent="0.2">
      <c r="E39" s="14"/>
      <c r="F39" s="14"/>
      <c r="G39" s="14"/>
      <c r="H39" s="14"/>
    </row>
    <row r="40" spans="5:8" ht="15" customHeight="1" x14ac:dyDescent="0.2">
      <c r="E40" s="14"/>
      <c r="F40" s="14"/>
      <c r="G40" s="14"/>
      <c r="H40" s="14"/>
    </row>
  </sheetData>
  <sheetProtection algorithmName="SHA-512" hashValue="KKc5dAefR8QbEQgLPoqdsKaoAfQvC2RG7AA68skOcXBGOlqE1c4icZZfGqbSH0HBlhV9hOwrecKdKZvoZ0rkIQ==" saltValue="Gb0R7wkNM8Z34BhgkcrDOQ==" spinCount="100000" sheet="1" objects="1" scenarios="1"/>
  <autoFilter ref="B5:J16" xr:uid="{DC38176E-33A5-44F6-8397-06E0A5C9396F}">
    <filterColumn colId="3" showButton="0"/>
    <filterColumn colId="7">
      <dynamicFilter type="belowAverage" val="19.2"/>
    </filterColumn>
  </autoFilter>
  <sortState xmlns:xlrd2="http://schemas.microsoft.com/office/spreadsheetml/2017/richdata2" ref="B7:J16">
    <sortCondition ref="C7:C16"/>
  </sortState>
  <mergeCells count="8">
    <mergeCell ref="J5:J6"/>
    <mergeCell ref="G5:G6"/>
    <mergeCell ref="E5:F5"/>
    <mergeCell ref="I5:I6"/>
    <mergeCell ref="B5:B6"/>
    <mergeCell ref="C5:C6"/>
    <mergeCell ref="D5:D6"/>
    <mergeCell ref="H5:H6"/>
  </mergeCells>
  <phoneticPr fontId="21" type="noConversion"/>
  <conditionalFormatting sqref="J7:J16">
    <cfRule type="aboveAverage" dxfId="0" priority="1"/>
  </conditionalFormatting>
  <dataValidations count="1">
    <dataValidation type="list" allowBlank="1" showInputMessage="1" showErrorMessage="1" sqref="B3" xr:uid="{D2A10643-0A49-4825-A924-FEA620C161CD}">
      <formula1>"5%,10%,15%,20%"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22AD0-B033-47D3-B084-CE74BDBD4E97}">
  <dimension ref="B1:C16"/>
  <sheetViews>
    <sheetView zoomScaleNormal="100" workbookViewId="0">
      <selection activeCell="B2" sqref="B2:C2"/>
    </sheetView>
  </sheetViews>
  <sheetFormatPr defaultRowHeight="15" customHeight="1" x14ac:dyDescent="0.2"/>
  <cols>
    <col min="1" max="1" width="2.85546875" style="1" customWidth="1"/>
    <col min="2" max="2" width="41.28515625" style="1" customWidth="1"/>
    <col min="3" max="3" width="21" style="1" customWidth="1"/>
    <col min="4" max="16384" width="9.140625" style="1"/>
  </cols>
  <sheetData>
    <row r="1" spans="2:3" ht="15" customHeight="1" x14ac:dyDescent="0.2">
      <c r="B1" s="2"/>
      <c r="C1" s="2"/>
    </row>
    <row r="2" spans="2:3" ht="15" customHeight="1" x14ac:dyDescent="0.2">
      <c r="B2" s="31" t="s">
        <v>5</v>
      </c>
      <c r="C2" s="31"/>
    </row>
    <row r="3" spans="2:3" ht="15" customHeight="1" x14ac:dyDescent="0.2">
      <c r="B3" s="23" t="s">
        <v>2</v>
      </c>
      <c r="C3" s="3">
        <f>SUM(Podklady!J7:J16)</f>
        <v>434580</v>
      </c>
    </row>
    <row r="4" spans="2:3" ht="15" customHeight="1" x14ac:dyDescent="0.2">
      <c r="B4" s="23" t="s">
        <v>3</v>
      </c>
      <c r="C4" s="3">
        <f>AVERAGE(Podklady!J7:J16)</f>
        <v>43458</v>
      </c>
    </row>
    <row r="5" spans="2:3" ht="15" customHeight="1" x14ac:dyDescent="0.2">
      <c r="B5" s="23" t="s">
        <v>4</v>
      </c>
      <c r="C5" s="4">
        <f>COUNT(Podklady!J7:J16)</f>
        <v>10</v>
      </c>
    </row>
    <row r="6" spans="2:3" ht="15" customHeight="1" x14ac:dyDescent="0.2">
      <c r="B6" s="23" t="s">
        <v>38</v>
      </c>
      <c r="C6" s="4">
        <f>MAX(Podklady!I7:I16)</f>
        <v>21</v>
      </c>
    </row>
    <row r="7" spans="2:3" ht="15" customHeight="1" x14ac:dyDescent="0.2">
      <c r="B7" s="23" t="s">
        <v>0</v>
      </c>
      <c r="C7" s="3">
        <f>MIN(Podklady!H7:H16)</f>
        <v>210</v>
      </c>
    </row>
    <row r="8" spans="2:3" ht="15" customHeight="1" x14ac:dyDescent="0.2">
      <c r="B8" s="23" t="s">
        <v>1</v>
      </c>
      <c r="C8" s="4">
        <f>COUNTA(Podklady!D7:D16)</f>
        <v>10</v>
      </c>
    </row>
    <row r="10" spans="2:3" ht="15" customHeight="1" x14ac:dyDescent="0.2">
      <c r="B10" s="31" t="s">
        <v>6</v>
      </c>
      <c r="C10" s="31"/>
    </row>
    <row r="11" spans="2:3" ht="15" customHeight="1" x14ac:dyDescent="0.2">
      <c r="B11" s="23" t="s">
        <v>2</v>
      </c>
      <c r="C11" s="3">
        <f>SUBTOTAL(9,Podklady!$J$7:$J$16)</f>
        <v>117770</v>
      </c>
    </row>
    <row r="12" spans="2:3" ht="15" customHeight="1" x14ac:dyDescent="0.2">
      <c r="B12" s="23" t="s">
        <v>3</v>
      </c>
      <c r="C12" s="3">
        <f>SUBTOTAL(1,Podklady!$J$7:$J$16)</f>
        <v>39256.666666666664</v>
      </c>
    </row>
    <row r="13" spans="2:3" ht="15" customHeight="1" x14ac:dyDescent="0.2">
      <c r="B13" s="23" t="s">
        <v>4</v>
      </c>
      <c r="C13" s="4">
        <f>SUBTOTAL(2,Podklady!$J$7:$J$16)</f>
        <v>3</v>
      </c>
    </row>
    <row r="14" spans="2:3" ht="15" customHeight="1" x14ac:dyDescent="0.2">
      <c r="B14" s="23" t="s">
        <v>38</v>
      </c>
      <c r="C14" s="4">
        <f>SUBTOTAL(4,Podklady!I7:I16)</f>
        <v>19</v>
      </c>
    </row>
    <row r="15" spans="2:3" ht="15" customHeight="1" x14ac:dyDescent="0.2">
      <c r="B15" s="23" t="s">
        <v>0</v>
      </c>
      <c r="C15" s="3">
        <f>SUBTOTAL(5,Podklady!H7:H16)</f>
        <v>270</v>
      </c>
    </row>
    <row r="16" spans="2:3" ht="15" customHeight="1" x14ac:dyDescent="0.2">
      <c r="B16" s="23" t="s">
        <v>1</v>
      </c>
      <c r="C16" s="4">
        <f>SUBTOTAL(3,Podklady!D7:D16)</f>
        <v>3</v>
      </c>
    </row>
  </sheetData>
  <sheetProtection algorithmName="SHA-512" hashValue="WL+7wgA7d13Nw02F5LM2jv3AoAM5vXtKs+VK16lXf4O1WIemyT/oVV1ohmAJj3I/eXBGMpNJTxq6KFI6swHnAw==" saltValue="a+a+Z3PjyXIxT1mPNNY7Hw==" spinCount="100000" sheet="1" objects="1" scenarios="1"/>
  <mergeCells count="2">
    <mergeCell ref="B10:C10"/>
    <mergeCell ref="B2:C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1</vt:i4>
      </vt:variant>
    </vt:vector>
  </HeadingPairs>
  <TitlesOfParts>
    <vt:vector size="4" baseType="lpstr">
      <vt:lpstr>Info</vt:lpstr>
      <vt:lpstr>Podklady</vt:lpstr>
      <vt:lpstr>Statistiky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2021-01-12T17:16:04Z</dcterms:modified>
</cp:coreProperties>
</file>